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MKM/MKM/Tartu mnt 85, Tallinn/Muudatus nr 3/3_Kliendile XXX/"/>
    </mc:Choice>
  </mc:AlternateContent>
  <xr:revisionPtr revIDLastSave="139" documentId="13_ncr:1_{73D72E04-D85A-4930-BE41-B7A1E2DF7B7E}" xr6:coauthVersionLast="47" xr6:coauthVersionMax="47" xr10:uidLastSave="{78D77E88-686E-426C-8406-A688D8EE1AE2}"/>
  <bookViews>
    <workbookView xWindow="-120" yWindow="-120" windowWidth="29040" windowHeight="17640" xr2:uid="{E9D054A2-7359-47A4-A81D-35CBD57F32A8}"/>
  </bookViews>
  <sheets>
    <sheet name="Lisa 6.1 Lisa 1 Parendustööd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8" l="1"/>
  <c r="E78" i="18"/>
  <c r="E77" i="18"/>
  <c r="E73" i="18"/>
  <c r="E72" i="18"/>
  <c r="E62" i="18"/>
  <c r="E53" i="18"/>
  <c r="E46" i="18"/>
  <c r="E42" i="18"/>
  <c r="E38" i="18"/>
  <c r="E30" i="18"/>
  <c r="E29" i="18"/>
  <c r="E26" i="18"/>
  <c r="E25" i="18"/>
  <c r="E23" i="18"/>
  <c r="E19" i="18"/>
  <c r="E10" i="18"/>
  <c r="E8" i="18"/>
  <c r="D66" i="18"/>
  <c r="D67" i="18"/>
  <c r="D62" i="18"/>
  <c r="D73" i="18"/>
  <c r="D72" i="18"/>
  <c r="D23" i="18"/>
  <c r="D78" i="18"/>
  <c r="D77" i="18"/>
  <c r="D19" i="18"/>
  <c r="D30" i="18"/>
  <c r="D38" i="18"/>
  <c r="D42" i="18"/>
  <c r="D46" i="18"/>
  <c r="D53" i="18"/>
  <c r="D26" i="18"/>
  <c r="D8" i="18"/>
  <c r="D10" i="18"/>
  <c r="E7" i="18"/>
  <c r="E83" i="18"/>
  <c r="E85" i="18"/>
  <c r="E87" i="18"/>
  <c r="E90" i="18"/>
  <c r="D29" i="18"/>
  <c r="D25" i="18"/>
  <c r="D7" i="18"/>
  <c r="E92" i="18"/>
  <c r="E93" i="18"/>
  <c r="D83" i="18"/>
  <c r="D85" i="18"/>
  <c r="D87" i="18"/>
  <c r="D90" i="18"/>
  <c r="D92" i="18"/>
  <c r="D93" i="18"/>
</calcChain>
</file>

<file path=xl/sharedStrings.xml><?xml version="1.0" encoding="utf-8"?>
<sst xmlns="http://schemas.openxmlformats.org/spreadsheetml/2006/main" count="235" uniqueCount="156">
  <si>
    <t>Lisa nr 1</t>
  </si>
  <si>
    <t>Üürilepingu nr KPJ-4/2021-91  lisale nr 6.1</t>
  </si>
  <si>
    <t>Tööde loetelu ja tegelik maksumus - Tartu mnt 85, Tallinn</t>
  </si>
  <si>
    <t>Jrk
nr</t>
  </si>
  <si>
    <t>Töö nimetus</t>
  </si>
  <si>
    <t>Eeldatav maksumus, EUR, km-ta</t>
  </si>
  <si>
    <t>Tegelik maksumus, EUR, km-ta</t>
  </si>
  <si>
    <t>ARENDUSTEGEVUS</t>
  </si>
  <si>
    <t>Kinnisvara omandamise ja väärtustamise kulud</t>
  </si>
  <si>
    <t>1.1.</t>
  </si>
  <si>
    <t>x</t>
  </si>
  <si>
    <t>Tellija muud arendusaegsed kulud; va intress</t>
  </si>
  <si>
    <t>2.1.</t>
  </si>
  <si>
    <t>Omanikujärelevalve</t>
  </si>
  <si>
    <t>2.2.</t>
  </si>
  <si>
    <t>Lubade taotlemisega seotud kulud</t>
  </si>
  <si>
    <t>2.3.</t>
  </si>
  <si>
    <t>Muud kontrorikulud</t>
  </si>
  <si>
    <t>2.4.</t>
  </si>
  <si>
    <t>Ekspertiisid, konsultatsioonid, mõõtmised jne</t>
  </si>
  <si>
    <t>PP</t>
  </si>
  <si>
    <t>2.5.</t>
  </si>
  <si>
    <t>Ehitusaegne kindlustus</t>
  </si>
  <si>
    <t>2.6.</t>
  </si>
  <si>
    <t>Kulud seoses ehitustööde katkemisega</t>
  </si>
  <si>
    <t>2.7.</t>
  </si>
  <si>
    <t>Juriidiline nõustamine</t>
  </si>
  <si>
    <t>2.8.</t>
  </si>
  <si>
    <t>Muud tellija ehitusaegsed kulud</t>
  </si>
  <si>
    <t>Liitumised</t>
  </si>
  <si>
    <t>3.1.</t>
  </si>
  <si>
    <t>Elektriliitumine</t>
  </si>
  <si>
    <t>3.2.</t>
  </si>
  <si>
    <t>Vee liitumine</t>
  </si>
  <si>
    <t>3.3.</t>
  </si>
  <si>
    <t>Kütte liitumine</t>
  </si>
  <si>
    <t>Projektijuhtimise otsesed kulud</t>
  </si>
  <si>
    <t>4.1.</t>
  </si>
  <si>
    <t>EHITAMINE</t>
  </si>
  <si>
    <t>Projekteerimine ja uuringud</t>
  </si>
  <si>
    <t>5.1.</t>
  </si>
  <si>
    <t>Sisearhitektuurne  põhiprojekt</t>
  </si>
  <si>
    <t>5.2.</t>
  </si>
  <si>
    <t>Tööprojekti koostamine</t>
  </si>
  <si>
    <t>Ehituslepingud</t>
  </si>
  <si>
    <t>6.1.</t>
  </si>
  <si>
    <t>Välisrajatised</t>
  </si>
  <si>
    <t>6.1.1.</t>
  </si>
  <si>
    <t xml:space="preserve">Ettevalmistus ja lammutus </t>
  </si>
  <si>
    <t>6.1.2.</t>
  </si>
  <si>
    <t>Hoonealune süvend</t>
  </si>
  <si>
    <t>6.1.3.</t>
  </si>
  <si>
    <t xml:space="preserve">Hoonevälised ehitised </t>
  </si>
  <si>
    <t>6.1.4.</t>
  </si>
  <si>
    <t xml:space="preserve">Välisvõrgud </t>
  </si>
  <si>
    <t>6.1.5.</t>
  </si>
  <si>
    <t xml:space="preserve">Kaeved maa-alal </t>
  </si>
  <si>
    <t>6.1.6.</t>
  </si>
  <si>
    <t xml:space="preserve">Maa-ala pinnakatted </t>
  </si>
  <si>
    <t>6.1.7.</t>
  </si>
  <si>
    <t>Väikeehitised maa-alal</t>
  </si>
  <si>
    <t>6.2.</t>
  </si>
  <si>
    <t>Alused ja vundamendid</t>
  </si>
  <si>
    <t>6.2.1.</t>
  </si>
  <si>
    <t xml:space="preserve">Rostvärgid ja taldmikud </t>
  </si>
  <si>
    <t>6.2.2.</t>
  </si>
  <si>
    <t xml:space="preserve">Aluspõrandad </t>
  </si>
  <si>
    <t>6.2.3.</t>
  </si>
  <si>
    <t>Vaiad ja tugevdustarindid</t>
  </si>
  <si>
    <t>6.3.</t>
  </si>
  <si>
    <t>Kandetarindid</t>
  </si>
  <si>
    <t>6.3.1.</t>
  </si>
  <si>
    <t xml:space="preserve">Kandvad ja välisseinad </t>
  </si>
  <si>
    <t>6.3.2.</t>
  </si>
  <si>
    <t xml:space="preserve">Vahe- ja katuslaed </t>
  </si>
  <si>
    <t>6.3.3.</t>
  </si>
  <si>
    <t xml:space="preserve">Trepielemendid </t>
  </si>
  <si>
    <t>6.4.</t>
  </si>
  <si>
    <t>Fassaadielemendid ja katused</t>
  </si>
  <si>
    <t>6.4.1.</t>
  </si>
  <si>
    <t>Klaasfassaadid, vitriinid ja eriaknad</t>
  </si>
  <si>
    <t>6.4.2.</t>
  </si>
  <si>
    <t xml:space="preserve">Aknad </t>
  </si>
  <si>
    <t>6.4.3.</t>
  </si>
  <si>
    <t xml:space="preserve">Välisuksed ja väravad </t>
  </si>
  <si>
    <t>6.4.4.</t>
  </si>
  <si>
    <t>Rõdud ja terrassid</t>
  </si>
  <si>
    <t>6.4.5.</t>
  </si>
  <si>
    <t xml:space="preserve">Piirded ja käiguteed </t>
  </si>
  <si>
    <t>6.4.6.</t>
  </si>
  <si>
    <t xml:space="preserve">Katusetarindid </t>
  </si>
  <si>
    <t>6.5.</t>
  </si>
  <si>
    <t>Ruumitarindid ja pinnakatted</t>
  </si>
  <si>
    <t>6.5.1.</t>
  </si>
  <si>
    <t>Vaheseinad</t>
  </si>
  <si>
    <t>6.5.2.</t>
  </si>
  <si>
    <t xml:space="preserve">Siseuksed </t>
  </si>
  <si>
    <t>6.5.3.</t>
  </si>
  <si>
    <t xml:space="preserve">Siseseinte pinnakatted </t>
  </si>
  <si>
    <t>6.5.4.</t>
  </si>
  <si>
    <t xml:space="preserve">Lagede pinnakatted </t>
  </si>
  <si>
    <t>6.5.5.</t>
  </si>
  <si>
    <t>Treppide pinnakatted</t>
  </si>
  <si>
    <t>6.5.6.</t>
  </si>
  <si>
    <t xml:space="preserve">Põrandad ja põrandakatted </t>
  </si>
  <si>
    <t>6.5.7.</t>
  </si>
  <si>
    <t>Eriruumide pinnakatted</t>
  </si>
  <si>
    <t>6.5.8.</t>
  </si>
  <si>
    <t>Majajuht ja viidandus</t>
  </si>
  <si>
    <t>6.6.</t>
  </si>
  <si>
    <t>Tehnosüsteemid</t>
  </si>
  <si>
    <t>6.6.1.</t>
  </si>
  <si>
    <t>Tõste- ja teisaldusseadmed</t>
  </si>
  <si>
    <t>6.6.2.</t>
  </si>
  <si>
    <t>Bioreaktor</t>
  </si>
  <si>
    <t>6.6.3.</t>
  </si>
  <si>
    <t>Erisüsteemid</t>
  </si>
  <si>
    <t>6.6.4.</t>
  </si>
  <si>
    <t xml:space="preserve">Veevarustus, kanalisatsioon, sanseadmed </t>
  </si>
  <si>
    <t>6.6.5.</t>
  </si>
  <si>
    <t xml:space="preserve">Küte, ventilatsioon ja jahutus </t>
  </si>
  <si>
    <t>6.6.6.</t>
  </si>
  <si>
    <t>Tuletõrjevarustus</t>
  </si>
  <si>
    <t>6.6.7.</t>
  </si>
  <si>
    <t xml:space="preserve">Tugevvoolupaigaldis </t>
  </si>
  <si>
    <t>6.6.8.</t>
  </si>
  <si>
    <t xml:space="preserve">Nõrkvoolupaigaldis ja automaatika </t>
  </si>
  <si>
    <t>6.7.</t>
  </si>
  <si>
    <t>Ehitusplatsi korraldus- ja üldkulud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</si>
  <si>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</si>
  <si>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</si>
  <si>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</si>
  <si>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</si>
  <si>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</si>
  <si>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</si>
  <si>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</si>
  <si>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</si>
  <si>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</si>
  <si>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</si>
  <si>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8.1.</t>
  </si>
  <si>
    <t>Projekteerimise lepingu reserv</t>
  </si>
  <si>
    <t>8.2.</t>
  </si>
  <si>
    <t>8.3.</t>
  </si>
  <si>
    <t>Lepingu reserv</t>
  </si>
  <si>
    <t>8.4.</t>
  </si>
  <si>
    <t>Lepingutega sidumata reserv</t>
  </si>
  <si>
    <t>EELDATAV MAKSUMUS KOKKU KAUDSETE KULUDETA, KM-TA</t>
  </si>
  <si>
    <t>PROJEKTIJUHTIMISE KAUDNE KULU 2,5%, KM-TA</t>
  </si>
  <si>
    <t>EHITUSTÖÖDE AEGNE INTRESSIKULU, KM-TA</t>
  </si>
  <si>
    <t>EELDATAV MAKSUMUS KOKKU KOOS KAUDSETE KULUDE JA INTRESSIKULUGA, KM-TA</t>
  </si>
  <si>
    <t>SISSEVOOL, KM-TA</t>
  </si>
  <si>
    <t>EELDATAV MAKSUMUS KOOS KAUDSETE KULUDE JA SISSEVOOLUGA, KM-TA</t>
  </si>
  <si>
    <t>KÄIBEMAKS 20%</t>
  </si>
  <si>
    <t>EELDATAV MAKSUMUS KOKKU, KM-GA</t>
  </si>
  <si>
    <t>Ehituslepingu reserv (kasutatud)</t>
  </si>
  <si>
    <t>Projektmeeskonna ehitusaegne kulu (Lisa 1, Lisa 2, Lisa 3 kokku)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</si>
</sst>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r_-;\-* #,##0.00\ _k_r_-;_-* &quot;-&quot;??\ _k_r_-;_-@_-"/>
    <numFmt numFmtId="165" formatCode="_(* #,##0.00_);_(* \(#,##0.00\);_(* &quot;-&quot;??_);_(@_)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sz val="13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3" fillId="0" borderId="0"/>
  </cellStyleXfs>
  <cellXfs count="90">
    <xf numFmtId="0" fontId="0" fillId="0" borderId="0" xfId="0"/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2" fillId="0" borderId="0" xfId="10" applyFont="1"/>
    <xf numFmtId="4" fontId="12" fillId="0" borderId="0" xfId="10" applyNumberFormat="1" applyFont="1" applyAlignment="1">
      <alignment horizontal="right"/>
    </xf>
    <xf numFmtId="4" fontId="13" fillId="0" borderId="0" xfId="11" applyNumberFormat="1" applyFont="1" applyAlignment="1">
      <alignment horizontal="right"/>
    </xf>
    <xf numFmtId="4" fontId="10" fillId="0" borderId="0" xfId="11" applyNumberFormat="1" applyFont="1" applyAlignment="1">
      <alignment horizontal="right"/>
    </xf>
    <xf numFmtId="0" fontId="13" fillId="0" borderId="2" xfId="10" applyFont="1" applyBorder="1" applyAlignment="1">
      <alignment vertical="center" wrapText="1"/>
    </xf>
    <xf numFmtId="0" fontId="13" fillId="2" borderId="5" xfId="10" applyFont="1" applyFill="1" applyBorder="1" applyAlignment="1">
      <alignment vertical="center" wrapText="1"/>
    </xf>
    <xf numFmtId="0" fontId="10" fillId="0" borderId="5" xfId="10" applyFont="1" applyBorder="1" applyAlignment="1">
      <alignment vertical="center" wrapText="1"/>
    </xf>
    <xf numFmtId="0" fontId="10" fillId="0" borderId="0" xfId="10" applyFont="1" applyAlignment="1">
      <alignment vertical="center" wrapText="1"/>
    </xf>
    <xf numFmtId="4" fontId="13" fillId="0" borderId="0" xfId="10" applyNumberFormat="1" applyFont="1" applyAlignment="1">
      <alignment vertical="center" wrapText="1"/>
    </xf>
    <xf numFmtId="0" fontId="1" fillId="0" borderId="0" xfId="10" applyFont="1" applyAlignment="1">
      <alignment horizontal="right"/>
    </xf>
    <xf numFmtId="0" fontId="11" fillId="0" borderId="0" xfId="10" applyFont="1"/>
    <xf numFmtId="0" fontId="2" fillId="0" borderId="0" xfId="10" applyFont="1"/>
    <xf numFmtId="0" fontId="13" fillId="0" borderId="5" xfId="10" applyFont="1" applyBorder="1" applyAlignment="1">
      <alignment vertical="center" wrapText="1"/>
    </xf>
    <xf numFmtId="3" fontId="1" fillId="0" borderId="0" xfId="10" applyNumberFormat="1" applyFont="1"/>
    <xf numFmtId="3" fontId="14" fillId="3" borderId="9" xfId="10" applyNumberFormat="1" applyFont="1" applyFill="1" applyBorder="1" applyAlignment="1">
      <alignment vertical="center" wrapText="1"/>
    </xf>
    <xf numFmtId="16" fontId="13" fillId="2" borderId="5" xfId="10" applyNumberFormat="1" applyFont="1" applyFill="1" applyBorder="1" applyAlignment="1">
      <alignment vertical="center" wrapText="1"/>
    </xf>
    <xf numFmtId="0" fontId="2" fillId="2" borderId="0" xfId="10" applyFont="1" applyFill="1"/>
    <xf numFmtId="0" fontId="13" fillId="0" borderId="25" xfId="10" applyFont="1" applyBorder="1" applyAlignment="1">
      <alignment vertical="center" wrapText="1"/>
    </xf>
    <xf numFmtId="2" fontId="13" fillId="2" borderId="10" xfId="10" applyNumberFormat="1" applyFont="1" applyFill="1" applyBorder="1" applyAlignment="1">
      <alignment vertical="center" wrapText="1"/>
    </xf>
    <xf numFmtId="2" fontId="10" fillId="0" borderId="10" xfId="10" applyNumberFormat="1" applyFont="1" applyBorder="1" applyAlignment="1">
      <alignment vertical="center" wrapText="1"/>
    </xf>
    <xf numFmtId="0" fontId="13" fillId="2" borderId="10" xfId="10" applyFont="1" applyFill="1" applyBorder="1" applyAlignment="1">
      <alignment vertical="center" wrapText="1"/>
    </xf>
    <xf numFmtId="0" fontId="10" fillId="4" borderId="10" xfId="6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3" fillId="2" borderId="10" xfId="6" applyFont="1" applyFill="1" applyBorder="1" applyAlignment="1">
      <alignment wrapText="1"/>
    </xf>
    <xf numFmtId="0" fontId="10" fillId="0" borderId="10" xfId="6" applyFont="1" applyBorder="1" applyAlignment="1">
      <alignment wrapText="1"/>
    </xf>
    <xf numFmtId="0" fontId="13" fillId="0" borderId="10" xfId="6" applyFont="1" applyBorder="1" applyAlignment="1">
      <alignment wrapText="1"/>
    </xf>
    <xf numFmtId="0" fontId="10" fillId="3" borderId="15" xfId="10" applyFont="1" applyFill="1" applyBorder="1" applyAlignment="1">
      <alignment vertical="center" wrapText="1"/>
    </xf>
    <xf numFmtId="0" fontId="10" fillId="3" borderId="3" xfId="10" applyFont="1" applyFill="1" applyBorder="1" applyAlignment="1">
      <alignment vertical="center" wrapText="1"/>
    </xf>
    <xf numFmtId="0" fontId="10" fillId="3" borderId="23" xfId="10" applyFont="1" applyFill="1" applyBorder="1" applyAlignment="1">
      <alignment vertical="center" wrapText="1"/>
    </xf>
    <xf numFmtId="0" fontId="10" fillId="3" borderId="24" xfId="10" applyFont="1" applyFill="1" applyBorder="1" applyAlignment="1">
      <alignment vertical="center" wrapText="1"/>
    </xf>
    <xf numFmtId="0" fontId="10" fillId="3" borderId="5" xfId="10" applyFont="1" applyFill="1" applyBorder="1" applyAlignment="1">
      <alignment vertical="center" wrapText="1"/>
    </xf>
    <xf numFmtId="0" fontId="10" fillId="3" borderId="2" xfId="10" applyFont="1" applyFill="1" applyBorder="1" applyAlignment="1">
      <alignment vertical="center" wrapText="1"/>
    </xf>
    <xf numFmtId="3" fontId="10" fillId="3" borderId="9" xfId="10" applyNumberFormat="1" applyFont="1" applyFill="1" applyBorder="1" applyAlignment="1">
      <alignment vertical="center" wrapText="1"/>
    </xf>
    <xf numFmtId="3" fontId="10" fillId="3" borderId="6" xfId="10" applyNumberFormat="1" applyFont="1" applyFill="1" applyBorder="1" applyAlignment="1">
      <alignment vertical="center" wrapText="1"/>
    </xf>
    <xf numFmtId="3" fontId="10" fillId="3" borderId="4" xfId="10" applyNumberFormat="1" applyFont="1" applyFill="1" applyBorder="1" applyAlignment="1">
      <alignment vertical="center" wrapText="1"/>
    </xf>
    <xf numFmtId="3" fontId="10" fillId="3" borderId="22" xfId="10" applyNumberFormat="1" applyFont="1" applyFill="1" applyBorder="1" applyAlignment="1">
      <alignment vertical="center" wrapText="1"/>
    </xf>
    <xf numFmtId="4" fontId="13" fillId="0" borderId="14" xfId="10" applyNumberFormat="1" applyFont="1" applyBorder="1" applyAlignment="1">
      <alignment horizontal="center" vertical="center" wrapText="1"/>
    </xf>
    <xf numFmtId="3" fontId="13" fillId="3" borderId="11" xfId="10" applyNumberFormat="1" applyFont="1" applyFill="1" applyBorder="1" applyAlignment="1">
      <alignment vertical="center" wrapText="1"/>
    </xf>
    <xf numFmtId="3" fontId="13" fillId="2" borderId="11" xfId="10" applyNumberFormat="1" applyFont="1" applyFill="1" applyBorder="1" applyAlignment="1">
      <alignment vertical="center" wrapText="1"/>
    </xf>
    <xf numFmtId="3" fontId="10" fillId="0" borderId="11" xfId="10" applyNumberFormat="1" applyFont="1" applyBorder="1" applyAlignment="1">
      <alignment vertical="center" wrapText="1"/>
    </xf>
    <xf numFmtId="3" fontId="13" fillId="0" borderId="11" xfId="10" applyNumberFormat="1" applyFont="1" applyBorder="1" applyAlignment="1">
      <alignment vertical="center" wrapText="1"/>
    </xf>
    <xf numFmtId="3" fontId="14" fillId="3" borderId="26" xfId="10" applyNumberFormat="1" applyFont="1" applyFill="1" applyBorder="1" applyAlignment="1">
      <alignment vertical="center" wrapText="1"/>
    </xf>
    <xf numFmtId="0" fontId="15" fillId="3" borderId="1" xfId="10" applyFont="1" applyFill="1" applyBorder="1" applyAlignment="1">
      <alignment vertical="center" wrapText="1"/>
    </xf>
    <xf numFmtId="14" fontId="1" fillId="0" borderId="0" xfId="10" applyNumberFormat="1" applyFont="1"/>
    <xf numFmtId="1" fontId="0" fillId="0" borderId="0" xfId="0" applyNumberFormat="1"/>
    <xf numFmtId="10" fontId="1" fillId="0" borderId="0" xfId="10" applyNumberFormat="1" applyFont="1"/>
    <xf numFmtId="1" fontId="1" fillId="0" borderId="0" xfId="10" applyNumberFormat="1" applyFont="1"/>
    <xf numFmtId="2" fontId="10" fillId="4" borderId="10" xfId="1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wrapText="1"/>
    </xf>
    <xf numFmtId="3" fontId="10" fillId="0" borderId="11" xfId="10" applyNumberFormat="1" applyFont="1" applyBorder="1" applyAlignment="1">
      <alignment horizontal="center" vertical="center" wrapText="1"/>
    </xf>
    <xf numFmtId="3" fontId="13" fillId="2" borderId="11" xfId="10" applyNumberFormat="1" applyFont="1" applyFill="1" applyBorder="1" applyAlignment="1">
      <alignment horizontal="center" vertical="center" wrapText="1"/>
    </xf>
    <xf numFmtId="3" fontId="10" fillId="0" borderId="11" xfId="10" applyNumberFormat="1" applyFont="1" applyBorder="1" applyAlignment="1">
      <alignment horizontal="left" vertical="center" wrapText="1"/>
    </xf>
    <xf numFmtId="3" fontId="10" fillId="4" borderId="11" xfId="10" applyNumberFormat="1" applyFont="1" applyFill="1" applyBorder="1" applyAlignment="1">
      <alignment horizontal="left" vertical="center" wrapText="1"/>
    </xf>
    <xf numFmtId="3" fontId="10" fillId="0" borderId="12" xfId="10" applyNumberFormat="1" applyFont="1" applyBorder="1" applyAlignment="1">
      <alignment horizontal="left" vertical="center" wrapText="1"/>
    </xf>
    <xf numFmtId="4" fontId="13" fillId="3" borderId="11" xfId="10" applyNumberFormat="1" applyFont="1" applyFill="1" applyBorder="1" applyAlignment="1">
      <alignment vertical="center" wrapText="1"/>
    </xf>
    <xf numFmtId="4" fontId="13" fillId="2" borderId="11" xfId="10" applyNumberFormat="1" applyFont="1" applyFill="1" applyBorder="1" applyAlignment="1">
      <alignment vertical="center" wrapText="1"/>
    </xf>
    <xf numFmtId="4" fontId="10" fillId="0" borderId="11" xfId="10" applyNumberFormat="1" applyFont="1" applyBorder="1" applyAlignment="1">
      <alignment horizontal="left" vertical="center" wrapText="1"/>
    </xf>
    <xf numFmtId="4" fontId="13" fillId="2" borderId="11" xfId="10" applyNumberFormat="1" applyFont="1" applyFill="1" applyBorder="1" applyAlignment="1">
      <alignment horizontal="center" vertical="center" wrapText="1"/>
    </xf>
    <xf numFmtId="4" fontId="10" fillId="0" borderId="11" xfId="10" applyNumberFormat="1" applyFont="1" applyBorder="1" applyAlignment="1">
      <alignment horizontal="center" vertical="center" wrapText="1"/>
    </xf>
    <xf numFmtId="4" fontId="10" fillId="0" borderId="11" xfId="10" applyNumberFormat="1" applyFont="1" applyBorder="1" applyAlignment="1">
      <alignment vertical="center" wrapText="1"/>
    </xf>
    <xf numFmtId="4" fontId="13" fillId="0" borderId="11" xfId="10" applyNumberFormat="1" applyFont="1" applyBorder="1" applyAlignment="1">
      <alignment vertical="center" wrapText="1"/>
    </xf>
    <xf numFmtId="4" fontId="10" fillId="4" borderId="11" xfId="10" applyNumberFormat="1" applyFont="1" applyFill="1" applyBorder="1" applyAlignment="1">
      <alignment horizontal="left" vertical="center" wrapText="1"/>
    </xf>
    <xf numFmtId="4" fontId="10" fillId="0" borderId="12" xfId="10" applyNumberFormat="1" applyFont="1" applyBorder="1" applyAlignment="1">
      <alignment horizontal="left" vertical="center" wrapText="1"/>
    </xf>
    <xf numFmtId="4" fontId="14" fillId="3" borderId="26" xfId="10" applyNumberFormat="1" applyFont="1" applyFill="1" applyBorder="1" applyAlignment="1">
      <alignment vertical="center" wrapText="1"/>
    </xf>
    <xf numFmtId="4" fontId="13" fillId="0" borderId="27" xfId="10" applyNumberFormat="1" applyFont="1" applyBorder="1" applyAlignment="1">
      <alignment horizontal="center" vertical="center" wrapText="1"/>
    </xf>
    <xf numFmtId="4" fontId="10" fillId="3" borderId="4" xfId="10" applyNumberFormat="1" applyFont="1" applyFill="1" applyBorder="1" applyAlignment="1">
      <alignment vertical="center" wrapText="1"/>
    </xf>
    <xf numFmtId="4" fontId="10" fillId="3" borderId="22" xfId="10" applyNumberFormat="1" applyFont="1" applyFill="1" applyBorder="1" applyAlignment="1">
      <alignment vertical="center" wrapText="1"/>
    </xf>
    <xf numFmtId="4" fontId="14" fillId="3" borderId="9" xfId="10" applyNumberFormat="1" applyFont="1" applyFill="1" applyBorder="1" applyAlignment="1">
      <alignment vertical="center" wrapText="1"/>
    </xf>
    <xf numFmtId="4" fontId="14" fillId="0" borderId="27" xfId="10" applyNumberFormat="1" applyFont="1" applyBorder="1" applyAlignment="1">
      <alignment horizontal="center" vertical="center" wrapText="1"/>
    </xf>
    <xf numFmtId="4" fontId="10" fillId="3" borderId="26" xfId="10" applyNumberFormat="1" applyFont="1" applyFill="1" applyBorder="1" applyAlignment="1">
      <alignment vertical="center" wrapText="1"/>
    </xf>
    <xf numFmtId="4" fontId="10" fillId="3" borderId="9" xfId="10" applyNumberFormat="1" applyFont="1" applyFill="1" applyBorder="1" applyAlignment="1">
      <alignment vertical="center" wrapText="1"/>
    </xf>
    <xf numFmtId="0" fontId="2" fillId="0" borderId="0" xfId="10" applyFont="1" applyAlignment="1">
      <alignment horizontal="center"/>
    </xf>
    <xf numFmtId="0" fontId="13" fillId="3" borderId="5" xfId="10" applyFont="1" applyFill="1" applyBorder="1" applyAlignment="1">
      <alignment horizontal="left" vertical="center" wrapText="1"/>
    </xf>
    <xf numFmtId="0" fontId="13" fillId="3" borderId="10" xfId="10" applyFont="1" applyFill="1" applyBorder="1" applyAlignment="1">
      <alignment horizontal="left" vertical="center" wrapText="1"/>
    </xf>
    <xf numFmtId="0" fontId="14" fillId="3" borderId="7" xfId="10" applyFont="1" applyFill="1" applyBorder="1" applyAlignment="1">
      <alignment horizontal="left" vertical="center" wrapText="1"/>
    </xf>
    <xf numFmtId="0" fontId="14" fillId="3" borderId="8" xfId="10" applyFont="1" applyFill="1" applyBorder="1" applyAlignment="1">
      <alignment horizontal="left" vertical="center" wrapText="1"/>
    </xf>
    <xf numFmtId="0" fontId="14" fillId="3" borderId="13" xfId="10" applyFont="1" applyFill="1" applyBorder="1" applyAlignment="1">
      <alignment horizontal="left" vertical="center" wrapText="1"/>
    </xf>
    <xf numFmtId="0" fontId="13" fillId="0" borderId="17" xfId="10" applyFont="1" applyBorder="1" applyAlignment="1">
      <alignment horizontal="center" vertical="center" wrapText="1"/>
    </xf>
    <xf numFmtId="0" fontId="13" fillId="0" borderId="18" xfId="10" applyFont="1" applyBorder="1" applyAlignment="1">
      <alignment horizontal="center" vertical="center" wrapText="1"/>
    </xf>
    <xf numFmtId="0" fontId="13" fillId="0" borderId="19" xfId="10" applyFont="1" applyBorder="1" applyAlignment="1">
      <alignment horizontal="center" vertical="center" wrapText="1"/>
    </xf>
    <xf numFmtId="0" fontId="14" fillId="0" borderId="16" xfId="10" applyFont="1" applyBorder="1" applyAlignment="1">
      <alignment horizontal="center" vertical="center" wrapText="1"/>
    </xf>
    <xf numFmtId="0" fontId="14" fillId="0" borderId="20" xfId="10" applyFont="1" applyBorder="1" applyAlignment="1">
      <alignment horizontal="center" vertical="center" wrapText="1"/>
    </xf>
    <xf numFmtId="0" fontId="14" fillId="0" borderId="21" xfId="10" applyFont="1" applyBorder="1" applyAlignment="1">
      <alignment horizontal="center" vertical="center" wrapText="1"/>
    </xf>
    <xf numFmtId="0" fontId="14" fillId="0" borderId="17" xfId="10" applyFont="1" applyBorder="1" applyAlignment="1">
      <alignment horizontal="center" vertical="center" wrapText="1"/>
    </xf>
    <xf numFmtId="0" fontId="14" fillId="0" borderId="18" xfId="10" applyFont="1" applyBorder="1" applyAlignment="1">
      <alignment horizontal="center" vertical="center" wrapText="1"/>
    </xf>
    <xf numFmtId="0" fontId="14" fillId="0" borderId="19" xfId="10" applyFont="1" applyBorder="1" applyAlignment="1">
      <alignment horizontal="center" vertical="center" wrapText="1"/>
    </xf>
  </cellXfs>
  <cellStyles count="17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5" xfId="15" xr:uid="{5F67EA5B-DFAE-4A49-8A62-85B951B50C1F}"/>
    <cellStyle name="Normaallaad 67" xfId="2" xr:uid="{6A7CF9AE-CF13-409B-B5C8-86D4BB95CB47}"/>
    <cellStyle name="Normal" xfId="0" builtinId="0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3 2" xfId="16" xr:uid="{98475810-1A2B-4A36-B842-97B20814EE88}"/>
    <cellStyle name="Normal 4" xfId="7" xr:uid="{47827E61-B4AF-4CFD-A1C3-6A5066DBCBB0}"/>
    <cellStyle name="Normal 5" xfId="10" xr:uid="{269E5A38-94B0-4197-A1C9-D79ECE2B70E2}"/>
    <cellStyle name="Percent 2" xfId="5" xr:uid="{92937902-7905-43C5-B644-ED508DB6B230}"/>
  </cellStyles>
  <dxfs count="0"/>
  <tableStyles count="1" defaultTableStyle="TableStyleMedium9" defaultPivotStyle="PivotStyleLight16">
    <tableStyle name="Invisible" pivot="0" table="0" count="0" xr9:uid="{5B2FDCF4-883E-46F4-A4AD-4FCAFF547605}"/>
  </tableStyles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B1:Q99"/>
  <sheetViews>
    <sheetView tabSelected="1" zoomScale="80" zoomScaleNormal="80" workbookViewId="0">
      <pane ySplit="6" topLeftCell="A60" activePane="bottomLeft" state="frozen"/>
      <selection pane="bottomLeft" activeCell="J32" sqref="J32"/>
    </sheetView>
  </sheetViews>
  <sheetFormatPr defaultColWidth="9.140625" defaultRowHeight="15" x14ac:dyDescent="0.25"/>
  <cols>
    <col min="1" max="1" width="3.5703125" style="1" customWidth="1"/>
    <col min="2" max="2" width="6.42578125" style="1" customWidth="1"/>
    <col min="3" max="3" width="81.42578125" style="1" customWidth="1"/>
    <col min="4" max="5" width="15.5703125" style="2" customWidth="1"/>
    <col min="6" max="6" width="11.42578125" style="1" customWidth="1"/>
    <col min="7" max="7" width="9.140625" style="1"/>
    <col min="8" max="8" width="14" style="1" customWidth="1"/>
    <col min="9" max="9" width="10.5703125" style="1" bestFit="1" customWidth="1"/>
    <col min="10" max="10" width="9.140625" style="1"/>
    <col min="11" max="11" width="10.85546875" style="1" bestFit="1" customWidth="1"/>
    <col min="12" max="16384" width="9.140625" style="1"/>
  </cols>
  <sheetData>
    <row r="1" spans="2:9" x14ac:dyDescent="0.25">
      <c r="B1" s="14"/>
      <c r="D1" s="6"/>
      <c r="E1" s="6" t="s">
        <v>0</v>
      </c>
    </row>
    <row r="2" spans="2:9" x14ac:dyDescent="0.25">
      <c r="D2" s="7"/>
      <c r="E2" s="7" t="s">
        <v>1</v>
      </c>
    </row>
    <row r="3" spans="2:9" x14ac:dyDescent="0.25">
      <c r="D3" s="1"/>
      <c r="E3" s="1"/>
    </row>
    <row r="4" spans="2:9" x14ac:dyDescent="0.25">
      <c r="B4" s="75" t="s">
        <v>2</v>
      </c>
      <c r="C4" s="75"/>
      <c r="D4" s="75"/>
      <c r="E4" s="75"/>
    </row>
    <row r="5" spans="2:9" ht="15.75" thickBot="1" x14ac:dyDescent="0.3">
      <c r="D5" s="1"/>
      <c r="E5" s="1"/>
    </row>
    <row r="6" spans="2:9" ht="45" x14ac:dyDescent="0.25">
      <c r="B6" s="8" t="s">
        <v>3</v>
      </c>
      <c r="C6" s="21" t="s">
        <v>4</v>
      </c>
      <c r="D6" s="40" t="s">
        <v>5</v>
      </c>
      <c r="E6" s="40" t="s">
        <v>6</v>
      </c>
    </row>
    <row r="7" spans="2:9" ht="14.25" customHeight="1" x14ac:dyDescent="0.25">
      <c r="B7" s="76" t="s">
        <v>7</v>
      </c>
      <c r="C7" s="77"/>
      <c r="D7" s="41">
        <f>SUM(D8+D10+D19+D23)</f>
        <v>8166</v>
      </c>
      <c r="E7" s="58">
        <f>SUM(E8+E10+E19+E23)</f>
        <v>10226</v>
      </c>
    </row>
    <row r="8" spans="2:9" x14ac:dyDescent="0.25">
      <c r="B8" s="9">
        <v>1</v>
      </c>
      <c r="C8" s="22" t="s">
        <v>8</v>
      </c>
      <c r="D8" s="42">
        <f>SUM(D9:D9)</f>
        <v>0</v>
      </c>
      <c r="E8" s="59">
        <f>SUM(E9:E9)</f>
        <v>0</v>
      </c>
    </row>
    <row r="9" spans="2:9" x14ac:dyDescent="0.25">
      <c r="B9" s="10" t="s">
        <v>9</v>
      </c>
      <c r="C9" s="23"/>
      <c r="D9" s="55" t="s">
        <v>10</v>
      </c>
      <c r="E9" s="60" t="s">
        <v>10</v>
      </c>
    </row>
    <row r="10" spans="2:9" ht="15" customHeight="1" x14ac:dyDescent="0.25">
      <c r="B10" s="9">
        <v>2</v>
      </c>
      <c r="C10" s="22" t="s">
        <v>11</v>
      </c>
      <c r="D10" s="54">
        <f>SUM(D11:D18)</f>
        <v>0</v>
      </c>
      <c r="E10" s="61">
        <f>SUM(E11:E18)</f>
        <v>0</v>
      </c>
    </row>
    <row r="11" spans="2:9" x14ac:dyDescent="0.25">
      <c r="B11" s="10" t="s">
        <v>12</v>
      </c>
      <c r="C11" s="23" t="s">
        <v>13</v>
      </c>
      <c r="D11" s="55" t="s">
        <v>10</v>
      </c>
      <c r="E11" s="60" t="s">
        <v>10</v>
      </c>
    </row>
    <row r="12" spans="2:9" x14ac:dyDescent="0.25">
      <c r="B12" s="10" t="s">
        <v>14</v>
      </c>
      <c r="C12" s="23" t="s">
        <v>15</v>
      </c>
      <c r="D12" s="55" t="s">
        <v>10</v>
      </c>
      <c r="E12" s="60" t="s">
        <v>10</v>
      </c>
    </row>
    <row r="13" spans="2:9" x14ac:dyDescent="0.25">
      <c r="B13" s="10" t="s">
        <v>16</v>
      </c>
      <c r="C13" s="23" t="s">
        <v>17</v>
      </c>
      <c r="D13" s="55" t="s">
        <v>10</v>
      </c>
      <c r="E13" s="60" t="s">
        <v>10</v>
      </c>
    </row>
    <row r="14" spans="2:9" x14ac:dyDescent="0.25">
      <c r="B14" s="10" t="s">
        <v>18</v>
      </c>
      <c r="C14" s="23" t="s">
        <v>19</v>
      </c>
      <c r="D14" s="53" t="s">
        <v>20</v>
      </c>
      <c r="E14" s="62" t="s">
        <v>20</v>
      </c>
      <c r="I14" s="17"/>
    </row>
    <row r="15" spans="2:9" x14ac:dyDescent="0.25">
      <c r="B15" s="10" t="s">
        <v>21</v>
      </c>
      <c r="C15" s="23" t="s">
        <v>22</v>
      </c>
      <c r="D15" s="55" t="s">
        <v>10</v>
      </c>
      <c r="E15" s="60" t="s">
        <v>10</v>
      </c>
    </row>
    <row r="16" spans="2:9" x14ac:dyDescent="0.25">
      <c r="B16" s="10" t="s">
        <v>23</v>
      </c>
      <c r="C16" s="23" t="s">
        <v>24</v>
      </c>
      <c r="D16" s="55" t="s">
        <v>10</v>
      </c>
      <c r="E16" s="60" t="s">
        <v>10</v>
      </c>
    </row>
    <row r="17" spans="2:8" x14ac:dyDescent="0.25">
      <c r="B17" s="10" t="s">
        <v>25</v>
      </c>
      <c r="C17" s="23" t="s">
        <v>26</v>
      </c>
      <c r="D17" s="55" t="s">
        <v>10</v>
      </c>
      <c r="E17" s="60" t="s">
        <v>10</v>
      </c>
    </row>
    <row r="18" spans="2:8" x14ac:dyDescent="0.25">
      <c r="B18" s="10" t="s">
        <v>27</v>
      </c>
      <c r="C18" s="23" t="s">
        <v>28</v>
      </c>
      <c r="D18" s="55" t="s">
        <v>10</v>
      </c>
      <c r="E18" s="60" t="s">
        <v>10</v>
      </c>
    </row>
    <row r="19" spans="2:8" x14ac:dyDescent="0.25">
      <c r="B19" s="9">
        <v>3</v>
      </c>
      <c r="C19" s="22" t="s">
        <v>29</v>
      </c>
      <c r="D19" s="42">
        <f>SUM(D20:D22)</f>
        <v>0</v>
      </c>
      <c r="E19" s="59">
        <f>SUM(E20:E22)</f>
        <v>0</v>
      </c>
    </row>
    <row r="20" spans="2:8" x14ac:dyDescent="0.25">
      <c r="B20" s="10" t="s">
        <v>30</v>
      </c>
      <c r="C20" s="23" t="s">
        <v>31</v>
      </c>
      <c r="D20" s="55" t="s">
        <v>10</v>
      </c>
      <c r="E20" s="60" t="s">
        <v>10</v>
      </c>
    </row>
    <row r="21" spans="2:8" x14ac:dyDescent="0.25">
      <c r="B21" s="10" t="s">
        <v>32</v>
      </c>
      <c r="C21" s="23" t="s">
        <v>33</v>
      </c>
      <c r="D21" s="55" t="s">
        <v>10</v>
      </c>
      <c r="E21" s="60" t="s">
        <v>10</v>
      </c>
    </row>
    <row r="22" spans="2:8" x14ac:dyDescent="0.25">
      <c r="B22" s="10" t="s">
        <v>34</v>
      </c>
      <c r="C22" s="23" t="s">
        <v>35</v>
      </c>
      <c r="D22" s="55" t="s">
        <v>10</v>
      </c>
      <c r="E22" s="60" t="s">
        <v>10</v>
      </c>
    </row>
    <row r="23" spans="2:8" x14ac:dyDescent="0.25">
      <c r="B23" s="9">
        <v>4</v>
      </c>
      <c r="C23" s="24" t="s">
        <v>36</v>
      </c>
      <c r="D23" s="42">
        <f>SUM(D24)</f>
        <v>8166</v>
      </c>
      <c r="E23" s="59">
        <f>SUM(E24)</f>
        <v>10226</v>
      </c>
    </row>
    <row r="24" spans="2:8" x14ac:dyDescent="0.25">
      <c r="B24" s="10" t="s">
        <v>37</v>
      </c>
      <c r="C24" s="23" t="s">
        <v>155</v>
      </c>
      <c r="D24" s="43">
        <v>8166</v>
      </c>
      <c r="E24" s="63">
        <v>10226</v>
      </c>
      <c r="G24" s="17"/>
      <c r="H24" s="17"/>
    </row>
    <row r="25" spans="2:8" ht="14.25" customHeight="1" x14ac:dyDescent="0.25">
      <c r="B25" s="76" t="s">
        <v>38</v>
      </c>
      <c r="C25" s="77"/>
      <c r="D25" s="41">
        <f>SUM(D26+D29)</f>
        <v>175558.08885891395</v>
      </c>
      <c r="E25" s="58">
        <f>SUM(E26+E29)</f>
        <v>175494</v>
      </c>
      <c r="H25" s="17"/>
    </row>
    <row r="26" spans="2:8" x14ac:dyDescent="0.25">
      <c r="B26" s="9">
        <v>5</v>
      </c>
      <c r="C26" s="22" t="s">
        <v>39</v>
      </c>
      <c r="D26" s="42">
        <f>SUM(D27:D28)</f>
        <v>2407.9360921948664</v>
      </c>
      <c r="E26" s="59">
        <f>SUM(E27:E28)</f>
        <v>2392</v>
      </c>
    </row>
    <row r="27" spans="2:8" x14ac:dyDescent="0.25">
      <c r="B27" s="10" t="s">
        <v>40</v>
      </c>
      <c r="C27" s="23" t="s">
        <v>41</v>
      </c>
      <c r="D27" s="53" t="s">
        <v>20</v>
      </c>
      <c r="E27" s="62" t="s">
        <v>20</v>
      </c>
    </row>
    <row r="28" spans="2:8" ht="14.25" customHeight="1" x14ac:dyDescent="0.25">
      <c r="B28" s="10" t="s">
        <v>42</v>
      </c>
      <c r="C28" s="23" t="s">
        <v>43</v>
      </c>
      <c r="D28" s="43">
        <v>2407.9360921948664</v>
      </c>
      <c r="E28" s="63">
        <v>2392</v>
      </c>
    </row>
    <row r="29" spans="2:8" x14ac:dyDescent="0.25">
      <c r="B29" s="9">
        <v>6</v>
      </c>
      <c r="C29" s="22" t="s">
        <v>44</v>
      </c>
      <c r="D29" s="42">
        <f>SUM(D30+D38+D42+D46+D53+D62+D71)</f>
        <v>173150.15276671908</v>
      </c>
      <c r="E29" s="59">
        <f>SUM(E30+E38+E42+E46+E53+E62+E71)</f>
        <v>173102</v>
      </c>
    </row>
    <row r="30" spans="2:8" s="15" customFormat="1" x14ac:dyDescent="0.25">
      <c r="B30" s="19" t="s">
        <v>45</v>
      </c>
      <c r="C30" s="20" t="s">
        <v>46</v>
      </c>
      <c r="D30" s="42">
        <f>SUM(D31:D37)</f>
        <v>4344.9869041382926</v>
      </c>
      <c r="E30" s="59">
        <f>SUM(E31:E37)</f>
        <v>4315</v>
      </c>
    </row>
    <row r="31" spans="2:8" x14ac:dyDescent="0.25">
      <c r="B31" s="10" t="s">
        <v>47</v>
      </c>
      <c r="C31" s="25" t="s">
        <v>48</v>
      </c>
      <c r="D31" s="43">
        <v>4344.9869041382926</v>
      </c>
      <c r="E31" s="63">
        <v>4315</v>
      </c>
    </row>
    <row r="32" spans="2:8" x14ac:dyDescent="0.25">
      <c r="B32" s="10" t="s">
        <v>49</v>
      </c>
      <c r="C32" s="23" t="s">
        <v>50</v>
      </c>
      <c r="D32" s="55" t="s">
        <v>10</v>
      </c>
      <c r="E32" s="60" t="s">
        <v>10</v>
      </c>
    </row>
    <row r="33" spans="2:8" x14ac:dyDescent="0.25">
      <c r="B33" s="10" t="s">
        <v>51</v>
      </c>
      <c r="C33" s="23" t="s">
        <v>52</v>
      </c>
      <c r="D33" s="55" t="s">
        <v>10</v>
      </c>
      <c r="E33" s="60" t="s">
        <v>10</v>
      </c>
    </row>
    <row r="34" spans="2:8" x14ac:dyDescent="0.25">
      <c r="B34" s="10" t="s">
        <v>53</v>
      </c>
      <c r="C34" s="25" t="s">
        <v>54</v>
      </c>
      <c r="D34" s="55" t="s">
        <v>10</v>
      </c>
      <c r="E34" s="60" t="s">
        <v>10</v>
      </c>
    </row>
    <row r="35" spans="2:8" x14ac:dyDescent="0.25">
      <c r="B35" s="10" t="s">
        <v>55</v>
      </c>
      <c r="C35" s="25" t="s">
        <v>56</v>
      </c>
      <c r="D35" s="55" t="s">
        <v>10</v>
      </c>
      <c r="E35" s="60" t="s">
        <v>10</v>
      </c>
    </row>
    <row r="36" spans="2:8" x14ac:dyDescent="0.25">
      <c r="B36" s="10" t="s">
        <v>57</v>
      </c>
      <c r="C36" s="25" t="s">
        <v>58</v>
      </c>
      <c r="D36" s="55" t="s">
        <v>10</v>
      </c>
      <c r="E36" s="60" t="s">
        <v>10</v>
      </c>
    </row>
    <row r="37" spans="2:8" x14ac:dyDescent="0.25">
      <c r="B37" s="10" t="s">
        <v>59</v>
      </c>
      <c r="C37" s="26" t="s">
        <v>60</v>
      </c>
      <c r="D37" s="55" t="s">
        <v>10</v>
      </c>
      <c r="E37" s="60" t="s">
        <v>10</v>
      </c>
    </row>
    <row r="38" spans="2:8" s="15" customFormat="1" x14ac:dyDescent="0.25">
      <c r="B38" s="19" t="s">
        <v>61</v>
      </c>
      <c r="C38" s="22" t="s">
        <v>62</v>
      </c>
      <c r="D38" s="42">
        <f>SUM(D39:D41)</f>
        <v>2382.2514405447878</v>
      </c>
      <c r="E38" s="59">
        <f>SUM(E39:E41)</f>
        <v>2366</v>
      </c>
    </row>
    <row r="39" spans="2:8" x14ac:dyDescent="0.25">
      <c r="B39" s="10" t="s">
        <v>63</v>
      </c>
      <c r="C39" s="25" t="s">
        <v>64</v>
      </c>
      <c r="D39" s="55" t="s">
        <v>10</v>
      </c>
      <c r="E39" s="60" t="s">
        <v>10</v>
      </c>
    </row>
    <row r="40" spans="2:8" x14ac:dyDescent="0.25">
      <c r="B40" s="10" t="s">
        <v>65</v>
      </c>
      <c r="C40" s="25" t="s">
        <v>66</v>
      </c>
      <c r="D40" s="43">
        <v>2382.2514405447878</v>
      </c>
      <c r="E40" s="63">
        <v>2366</v>
      </c>
    </row>
    <row r="41" spans="2:8" x14ac:dyDescent="0.25">
      <c r="B41" s="10" t="s">
        <v>67</v>
      </c>
      <c r="C41" s="26" t="s">
        <v>68</v>
      </c>
      <c r="D41" s="55" t="s">
        <v>10</v>
      </c>
      <c r="E41" s="60" t="s">
        <v>10</v>
      </c>
    </row>
    <row r="42" spans="2:8" x14ac:dyDescent="0.25">
      <c r="B42" s="9" t="s">
        <v>69</v>
      </c>
      <c r="C42" s="27" t="s">
        <v>70</v>
      </c>
      <c r="D42" s="42">
        <f>SUM(D43:D45)</f>
        <v>0</v>
      </c>
      <c r="E42" s="59">
        <f>SUM(E43:E45)</f>
        <v>0</v>
      </c>
    </row>
    <row r="43" spans="2:8" x14ac:dyDescent="0.25">
      <c r="B43" s="10" t="s">
        <v>71</v>
      </c>
      <c r="C43" s="25" t="s">
        <v>72</v>
      </c>
      <c r="D43" s="55" t="s">
        <v>10</v>
      </c>
      <c r="E43" s="60" t="s">
        <v>10</v>
      </c>
    </row>
    <row r="44" spans="2:8" x14ac:dyDescent="0.25">
      <c r="B44" s="10" t="s">
        <v>73</v>
      </c>
      <c r="C44" s="25" t="s">
        <v>74</v>
      </c>
      <c r="D44" s="55" t="s">
        <v>10</v>
      </c>
      <c r="E44" s="60" t="s">
        <v>10</v>
      </c>
    </row>
    <row r="45" spans="2:8" x14ac:dyDescent="0.25">
      <c r="B45" s="10" t="s">
        <v>75</v>
      </c>
      <c r="C45" s="25" t="s">
        <v>76</v>
      </c>
      <c r="D45" s="55" t="s">
        <v>10</v>
      </c>
      <c r="E45" s="60" t="s">
        <v>10</v>
      </c>
    </row>
    <row r="46" spans="2:8" x14ac:dyDescent="0.25">
      <c r="B46" s="9" t="s">
        <v>77</v>
      </c>
      <c r="C46" s="27" t="s">
        <v>78</v>
      </c>
      <c r="D46" s="42">
        <f>SUM(D47:D52)</f>
        <v>4017.1666666666665</v>
      </c>
      <c r="E46" s="59">
        <f>SUM(E47:E52)</f>
        <v>4018</v>
      </c>
      <c r="F46" s="17"/>
    </row>
    <row r="47" spans="2:8" x14ac:dyDescent="0.25">
      <c r="B47" s="10" t="s">
        <v>79</v>
      </c>
      <c r="C47" s="26" t="s">
        <v>80</v>
      </c>
      <c r="D47" s="55" t="s">
        <v>10</v>
      </c>
      <c r="E47" s="60" t="s">
        <v>10</v>
      </c>
    </row>
    <row r="48" spans="2:8" x14ac:dyDescent="0.25">
      <c r="B48" s="10" t="s">
        <v>81</v>
      </c>
      <c r="C48" s="25" t="s">
        <v>82</v>
      </c>
      <c r="D48" s="43">
        <v>3410.5</v>
      </c>
      <c r="E48" s="63">
        <v>3411</v>
      </c>
      <c r="F48" s="17"/>
      <c r="H48" s="17"/>
    </row>
    <row r="49" spans="2:5" x14ac:dyDescent="0.25">
      <c r="B49" s="10" t="s">
        <v>83</v>
      </c>
      <c r="C49" s="25" t="s">
        <v>84</v>
      </c>
      <c r="D49" s="43">
        <v>606.66666666666663</v>
      </c>
      <c r="E49" s="63">
        <v>607</v>
      </c>
    </row>
    <row r="50" spans="2:5" x14ac:dyDescent="0.25">
      <c r="B50" s="10" t="s">
        <v>85</v>
      </c>
      <c r="C50" s="26" t="s">
        <v>86</v>
      </c>
      <c r="D50" s="55" t="s">
        <v>10</v>
      </c>
      <c r="E50" s="60" t="s">
        <v>10</v>
      </c>
    </row>
    <row r="51" spans="2:5" x14ac:dyDescent="0.25">
      <c r="B51" s="10" t="s">
        <v>87</v>
      </c>
      <c r="C51" s="26" t="s">
        <v>88</v>
      </c>
      <c r="D51" s="55" t="s">
        <v>10</v>
      </c>
      <c r="E51" s="60" t="s">
        <v>10</v>
      </c>
    </row>
    <row r="52" spans="2:5" x14ac:dyDescent="0.25">
      <c r="B52" s="10" t="s">
        <v>89</v>
      </c>
      <c r="C52" s="25" t="s">
        <v>90</v>
      </c>
      <c r="D52" s="55" t="s">
        <v>10</v>
      </c>
      <c r="E52" s="60" t="s">
        <v>10</v>
      </c>
    </row>
    <row r="53" spans="2:5" x14ac:dyDescent="0.25">
      <c r="B53" s="9" t="s">
        <v>91</v>
      </c>
      <c r="C53" s="27" t="s">
        <v>92</v>
      </c>
      <c r="D53" s="42">
        <f>SUM(D54:D61)</f>
        <v>71941.73048716606</v>
      </c>
      <c r="E53" s="59">
        <f>SUM(E54:E61)</f>
        <v>76084</v>
      </c>
    </row>
    <row r="54" spans="2:5" x14ac:dyDescent="0.25">
      <c r="B54" s="10" t="s">
        <v>93</v>
      </c>
      <c r="C54" s="25" t="s">
        <v>94</v>
      </c>
      <c r="D54" s="43">
        <v>16739.280251440545</v>
      </c>
      <c r="E54" s="63">
        <v>17960</v>
      </c>
    </row>
    <row r="55" spans="2:5" x14ac:dyDescent="0.25">
      <c r="B55" s="10" t="s">
        <v>95</v>
      </c>
      <c r="C55" s="25" t="s">
        <v>96</v>
      </c>
      <c r="D55" s="43">
        <v>11560.768727082243</v>
      </c>
      <c r="E55" s="63">
        <v>11840</v>
      </c>
    </row>
    <row r="56" spans="2:5" x14ac:dyDescent="0.25">
      <c r="B56" s="10" t="s">
        <v>97</v>
      </c>
      <c r="C56" s="25" t="s">
        <v>98</v>
      </c>
      <c r="D56" s="43">
        <v>14405.104243059193</v>
      </c>
      <c r="E56" s="63">
        <v>17165</v>
      </c>
    </row>
    <row r="57" spans="2:5" x14ac:dyDescent="0.25">
      <c r="B57" s="10" t="s">
        <v>99</v>
      </c>
      <c r="C57" s="25" t="s">
        <v>100</v>
      </c>
      <c r="D57" s="43">
        <v>12390.183342063909</v>
      </c>
      <c r="E57" s="63">
        <v>12318</v>
      </c>
    </row>
    <row r="58" spans="2:5" x14ac:dyDescent="0.25">
      <c r="B58" s="10" t="s">
        <v>101</v>
      </c>
      <c r="C58" s="25" t="s">
        <v>102</v>
      </c>
      <c r="D58" s="55" t="s">
        <v>10</v>
      </c>
      <c r="E58" s="60" t="s">
        <v>10</v>
      </c>
    </row>
    <row r="59" spans="2:5" x14ac:dyDescent="0.25">
      <c r="B59" s="10" t="s">
        <v>103</v>
      </c>
      <c r="C59" s="25" t="s">
        <v>104</v>
      </c>
      <c r="D59" s="43">
        <v>15162.893923520169</v>
      </c>
      <c r="E59" s="63">
        <v>15069</v>
      </c>
    </row>
    <row r="60" spans="2:5" x14ac:dyDescent="0.25">
      <c r="B60" s="10" t="s">
        <v>105</v>
      </c>
      <c r="C60" s="26" t="s">
        <v>106</v>
      </c>
      <c r="D60" s="55" t="s">
        <v>10</v>
      </c>
      <c r="E60" s="60" t="s">
        <v>10</v>
      </c>
    </row>
    <row r="61" spans="2:5" x14ac:dyDescent="0.25">
      <c r="B61" s="10" t="s">
        <v>107</v>
      </c>
      <c r="C61" s="26" t="s">
        <v>108</v>
      </c>
      <c r="D61" s="43">
        <f>1683.5</f>
        <v>1683.5</v>
      </c>
      <c r="E61" s="63">
        <v>1732</v>
      </c>
    </row>
    <row r="62" spans="2:5" x14ac:dyDescent="0.25">
      <c r="B62" s="9" t="s">
        <v>109</v>
      </c>
      <c r="C62" s="52" t="s">
        <v>110</v>
      </c>
      <c r="D62" s="42">
        <f>SUM(D63:D70)</f>
        <v>85113.048174436874</v>
      </c>
      <c r="E62" s="59">
        <f>SUM(E63:E70)</f>
        <v>77690</v>
      </c>
    </row>
    <row r="63" spans="2:5" x14ac:dyDescent="0.25">
      <c r="B63" s="10" t="s">
        <v>111</v>
      </c>
      <c r="C63" s="26" t="s">
        <v>112</v>
      </c>
      <c r="D63" s="55" t="s">
        <v>10</v>
      </c>
      <c r="E63" s="60" t="s">
        <v>10</v>
      </c>
    </row>
    <row r="64" spans="2:5" x14ac:dyDescent="0.25">
      <c r="B64" s="10" t="s">
        <v>113</v>
      </c>
      <c r="C64" s="26" t="s">
        <v>114</v>
      </c>
      <c r="D64" s="55" t="s">
        <v>10</v>
      </c>
      <c r="E64" s="60" t="s">
        <v>10</v>
      </c>
    </row>
    <row r="65" spans="2:8" x14ac:dyDescent="0.25">
      <c r="B65" s="10" t="s">
        <v>115</v>
      </c>
      <c r="C65" s="26" t="s">
        <v>116</v>
      </c>
      <c r="D65" s="55" t="s">
        <v>10</v>
      </c>
      <c r="E65" s="60" t="s">
        <v>10</v>
      </c>
    </row>
    <row r="66" spans="2:8" x14ac:dyDescent="0.25">
      <c r="B66" s="10" t="s">
        <v>117</v>
      </c>
      <c r="C66" s="28" t="s">
        <v>118</v>
      </c>
      <c r="D66" s="43">
        <f>2641.72528287061+4286+696</f>
        <v>7623.7252828706096</v>
      </c>
      <c r="E66" s="63">
        <v>2980</v>
      </c>
    </row>
    <row r="67" spans="2:8" x14ac:dyDescent="0.25">
      <c r="B67" s="10" t="s">
        <v>119</v>
      </c>
      <c r="C67" s="28" t="s">
        <v>120</v>
      </c>
      <c r="D67" s="43">
        <f>3845.89051859612+7508</f>
        <v>11353.890518596119</v>
      </c>
      <c r="E67" s="63">
        <v>8435</v>
      </c>
    </row>
    <row r="68" spans="2:8" x14ac:dyDescent="0.25">
      <c r="B68" s="10" t="s">
        <v>121</v>
      </c>
      <c r="C68" s="28" t="s">
        <v>122</v>
      </c>
      <c r="D68" s="55" t="s">
        <v>10</v>
      </c>
      <c r="E68" s="60" t="s">
        <v>10</v>
      </c>
    </row>
    <row r="69" spans="2:8" x14ac:dyDescent="0.25">
      <c r="B69" s="10" t="s">
        <v>123</v>
      </c>
      <c r="C69" s="28" t="s">
        <v>124</v>
      </c>
      <c r="D69" s="43">
        <v>38268.869565217392</v>
      </c>
      <c r="E69" s="63">
        <v>38441</v>
      </c>
    </row>
    <row r="70" spans="2:8" x14ac:dyDescent="0.25">
      <c r="B70" s="10" t="s">
        <v>125</v>
      </c>
      <c r="C70" s="28" t="s">
        <v>126</v>
      </c>
      <c r="D70" s="43">
        <v>27866.562807752751</v>
      </c>
      <c r="E70" s="63">
        <v>27834</v>
      </c>
    </row>
    <row r="71" spans="2:8" x14ac:dyDescent="0.25">
      <c r="B71" s="16" t="s">
        <v>127</v>
      </c>
      <c r="C71" s="29" t="s">
        <v>128</v>
      </c>
      <c r="D71" s="44">
        <v>5350.96909376637</v>
      </c>
      <c r="E71" s="64">
        <v>8629</v>
      </c>
    </row>
    <row r="72" spans="2:8" ht="14.25" customHeight="1" x14ac:dyDescent="0.25">
      <c r="B72" s="76" t="s">
        <v>129</v>
      </c>
      <c r="C72" s="77"/>
      <c r="D72" s="41">
        <f>SUM(D73)</f>
        <v>0</v>
      </c>
      <c r="E72" s="58">
        <f>SUM(E73)</f>
        <v>0</v>
      </c>
    </row>
    <row r="73" spans="2:8" x14ac:dyDescent="0.25">
      <c r="B73" s="9">
        <v>7</v>
      </c>
      <c r="C73" s="22" t="s">
        <v>130</v>
      </c>
      <c r="D73" s="42">
        <f>SUM(D74:D76)</f>
        <v>0</v>
      </c>
      <c r="E73" s="59">
        <f>SUM(E74:E76)</f>
        <v>0</v>
      </c>
    </row>
    <row r="74" spans="2:8" x14ac:dyDescent="0.25">
      <c r="B74" s="10" t="s">
        <v>131</v>
      </c>
      <c r="C74" s="23" t="s">
        <v>132</v>
      </c>
      <c r="D74" s="53" t="s">
        <v>20</v>
      </c>
      <c r="E74" s="62" t="s">
        <v>20</v>
      </c>
      <c r="H74" s="17"/>
    </row>
    <row r="75" spans="2:8" x14ac:dyDescent="0.25">
      <c r="B75" s="10" t="s">
        <v>133</v>
      </c>
      <c r="C75" s="51" t="s">
        <v>134</v>
      </c>
      <c r="D75" s="56" t="s">
        <v>10</v>
      </c>
      <c r="E75" s="65" t="s">
        <v>10</v>
      </c>
    </row>
    <row r="76" spans="2:8" x14ac:dyDescent="0.25">
      <c r="B76" s="10" t="s">
        <v>135</v>
      </c>
      <c r="C76" s="23" t="s">
        <v>136</v>
      </c>
      <c r="D76" s="55" t="s">
        <v>10</v>
      </c>
      <c r="E76" s="60" t="s">
        <v>10</v>
      </c>
    </row>
    <row r="77" spans="2:8" ht="14.25" customHeight="1" x14ac:dyDescent="0.25">
      <c r="B77" s="76" t="s">
        <v>137</v>
      </c>
      <c r="C77" s="77"/>
      <c r="D77" s="41">
        <f>SUM(D78:D78)</f>
        <v>19051.13</v>
      </c>
      <c r="E77" s="58">
        <f>SUM(E78:E78)</f>
        <v>0</v>
      </c>
    </row>
    <row r="78" spans="2:8" ht="14.25" customHeight="1" x14ac:dyDescent="0.25">
      <c r="B78" s="9">
        <v>8</v>
      </c>
      <c r="C78" s="22" t="s">
        <v>138</v>
      </c>
      <c r="D78" s="42">
        <f>SUM(D79:D82)</f>
        <v>19051.13</v>
      </c>
      <c r="E78" s="59">
        <f>SUM(E79:E82)</f>
        <v>0</v>
      </c>
    </row>
    <row r="79" spans="2:8" ht="14.25" customHeight="1" x14ac:dyDescent="0.25">
      <c r="B79" s="10" t="s">
        <v>139</v>
      </c>
      <c r="C79" s="23" t="s">
        <v>140</v>
      </c>
      <c r="D79" s="55" t="s">
        <v>10</v>
      </c>
      <c r="E79" s="60" t="s">
        <v>10</v>
      </c>
    </row>
    <row r="80" spans="2:8" ht="14.25" customHeight="1" x14ac:dyDescent="0.25">
      <c r="B80" s="10" t="s">
        <v>141</v>
      </c>
      <c r="C80" s="23" t="s">
        <v>154</v>
      </c>
      <c r="D80" s="43">
        <v>19051.13</v>
      </c>
      <c r="E80" s="60" t="s">
        <v>10</v>
      </c>
    </row>
    <row r="81" spans="2:17" ht="14.25" customHeight="1" x14ac:dyDescent="0.25">
      <c r="B81" s="10" t="s">
        <v>142</v>
      </c>
      <c r="C81" s="23" t="s">
        <v>143</v>
      </c>
      <c r="D81" s="55" t="s">
        <v>10</v>
      </c>
      <c r="E81" s="60" t="s">
        <v>10</v>
      </c>
    </row>
    <row r="82" spans="2:17" ht="14.25" customHeight="1" thickBot="1" x14ac:dyDescent="0.3">
      <c r="B82" s="10" t="s">
        <v>144</v>
      </c>
      <c r="C82" s="23" t="s">
        <v>145</v>
      </c>
      <c r="D82" s="57" t="s">
        <v>10</v>
      </c>
      <c r="E82" s="66" t="s">
        <v>10</v>
      </c>
      <c r="M82" s="49"/>
    </row>
    <row r="83" spans="2:17" ht="14.25" customHeight="1" thickBot="1" x14ac:dyDescent="0.3">
      <c r="B83" s="78" t="s">
        <v>146</v>
      </c>
      <c r="C83" s="80"/>
      <c r="D83" s="45">
        <f>SUM(D7+D25+D72+D77)</f>
        <v>202775.21885891396</v>
      </c>
      <c r="E83" s="67">
        <f>SUM(E7+E25+E72+E77)</f>
        <v>185720</v>
      </c>
      <c r="G83" s="17"/>
      <c r="H83" s="17"/>
      <c r="I83" s="17"/>
    </row>
    <row r="84" spans="2:17" ht="14.25" customHeight="1" thickBot="1" x14ac:dyDescent="0.3">
      <c r="B84" s="81"/>
      <c r="C84" s="82"/>
      <c r="D84" s="83"/>
      <c r="E84" s="68"/>
      <c r="K84" s="47"/>
      <c r="L84" s="17"/>
      <c r="Q84" s="50"/>
    </row>
    <row r="85" spans="2:17" ht="14.25" customHeight="1" x14ac:dyDescent="0.25">
      <c r="B85" s="30">
        <v>9</v>
      </c>
      <c r="C85" s="31" t="s">
        <v>147</v>
      </c>
      <c r="D85" s="38">
        <f>D83*2.5%</f>
        <v>5069.3804714728494</v>
      </c>
      <c r="E85" s="69">
        <f>E83*2.5%</f>
        <v>4643</v>
      </c>
      <c r="K85" s="47"/>
      <c r="M85" s="48"/>
    </row>
    <row r="86" spans="2:17" ht="15" customHeight="1" thickBot="1" x14ac:dyDescent="0.3">
      <c r="B86" s="32">
        <v>10</v>
      </c>
      <c r="C86" s="33" t="s">
        <v>148</v>
      </c>
      <c r="D86" s="39">
        <v>5720.734400510788</v>
      </c>
      <c r="E86" s="70">
        <v>5235.2661951046321</v>
      </c>
    </row>
    <row r="87" spans="2:17" ht="15.75" customHeight="1" thickBot="1" x14ac:dyDescent="0.3">
      <c r="B87" s="78" t="s">
        <v>149</v>
      </c>
      <c r="C87" s="79"/>
      <c r="D87" s="18">
        <f>SUM(D83,D85,D86)</f>
        <v>213565.3337308976</v>
      </c>
      <c r="E87" s="71">
        <f>SUM(E83,E85,E86)</f>
        <v>195598.26619510463</v>
      </c>
      <c r="I87" s="17"/>
    </row>
    <row r="88" spans="2:17" ht="15.75" customHeight="1" thickBot="1" x14ac:dyDescent="0.3">
      <c r="B88" s="84"/>
      <c r="C88" s="85"/>
      <c r="D88" s="86"/>
      <c r="E88" s="72"/>
    </row>
    <row r="89" spans="2:17" ht="15" customHeight="1" thickBot="1" x14ac:dyDescent="0.3">
      <c r="B89" s="34">
        <v>11</v>
      </c>
      <c r="C89" s="46" t="s">
        <v>150</v>
      </c>
      <c r="D89" s="37">
        <v>0</v>
      </c>
      <c r="E89" s="73">
        <v>0</v>
      </c>
    </row>
    <row r="90" spans="2:17" ht="15.75" customHeight="1" thickBot="1" x14ac:dyDescent="0.3">
      <c r="B90" s="78" t="s">
        <v>151</v>
      </c>
      <c r="C90" s="79"/>
      <c r="D90" s="18">
        <f>D87-D89</f>
        <v>213565.3337308976</v>
      </c>
      <c r="E90" s="71">
        <f>E87-E89</f>
        <v>195598.26619510463</v>
      </c>
    </row>
    <row r="91" spans="2:17" ht="15.75" customHeight="1" thickBot="1" x14ac:dyDescent="0.3">
      <c r="B91" s="87"/>
      <c r="C91" s="88"/>
      <c r="D91" s="89"/>
      <c r="E91" s="72"/>
    </row>
    <row r="92" spans="2:17" ht="15" customHeight="1" thickBot="1" x14ac:dyDescent="0.3">
      <c r="B92" s="35">
        <v>12</v>
      </c>
      <c r="C92" s="31" t="s">
        <v>152</v>
      </c>
      <c r="D92" s="36">
        <f>D90*20%</f>
        <v>42713.066746179524</v>
      </c>
      <c r="E92" s="74">
        <f>E90*20%</f>
        <v>39119.653239020925</v>
      </c>
    </row>
    <row r="93" spans="2:17" ht="15.75" customHeight="1" thickBot="1" x14ac:dyDescent="0.3">
      <c r="B93" s="78" t="s">
        <v>153</v>
      </c>
      <c r="C93" s="79"/>
      <c r="D93" s="18">
        <f>SUM(D90+D92)</f>
        <v>256278.40047707711</v>
      </c>
      <c r="E93" s="71">
        <f>SUM(E90+E92)</f>
        <v>234717.91943412556</v>
      </c>
    </row>
    <row r="94" spans="2:17" x14ac:dyDescent="0.25">
      <c r="B94" s="11"/>
      <c r="D94" s="12"/>
      <c r="E94" s="12"/>
    </row>
    <row r="95" spans="2:17" x14ac:dyDescent="0.25">
      <c r="B95" s="11"/>
      <c r="D95" s="12"/>
      <c r="E95" s="12"/>
    </row>
    <row r="96" spans="2:17" x14ac:dyDescent="0.25">
      <c r="B96" s="11"/>
      <c r="C96" s="13"/>
      <c r="D96" s="3"/>
      <c r="E96" s="3"/>
    </row>
    <row r="97" spans="2:5" x14ac:dyDescent="0.25">
      <c r="B97" s="11"/>
      <c r="D97" s="3"/>
      <c r="E97" s="3"/>
    </row>
    <row r="99" spans="2:5" x14ac:dyDescent="0.25">
      <c r="C99" s="4"/>
      <c r="D99" s="5"/>
      <c r="E99" s="5"/>
    </row>
  </sheetData>
  <protectedRanges>
    <protectedRange algorithmName="SHA-512" hashValue="wpIeGm6rhgrRGge821vu7O3Zc7vcgk6zrqgM6S3GT5B02pqrh4u5/iX9FwXGgqbmkev00Ns9ekx/Wc8LuOrk0Q==" saltValue="p4JR27D0CDEbJTkh600Hvg==" spinCount="100000" sqref="M85" name="Range1_1" securityDescriptor="O:WDG:WDD:(A;;CC;;;S-1-5-21-1229272821-2052111302-682003330-1378)(A;;CC;;;S-1-5-21-1229272821-2052111302-682003330-8459)"/>
  </protectedRanges>
  <mergeCells count="12">
    <mergeCell ref="B4:E4"/>
    <mergeCell ref="B7:C7"/>
    <mergeCell ref="B93:C93"/>
    <mergeCell ref="B25:C25"/>
    <mergeCell ref="B72:C72"/>
    <mergeCell ref="B77:C77"/>
    <mergeCell ref="B87:C87"/>
    <mergeCell ref="B83:C83"/>
    <mergeCell ref="B90:C90"/>
    <mergeCell ref="B84:D84"/>
    <mergeCell ref="B88:D88"/>
    <mergeCell ref="B91:D9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11D812-1D68-424C-B911-FE575B05F1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4FA77-257B-4A9C-A119-D9F9C68C352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65e48b5-f38d-431e-9b4f-47403bf458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634551-c501-4e5e-ac96-dde1e0c9b252"/>
    <ds:schemaRef ds:uri="4295b89e-2911-42f0-a767-8ca596d684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6.1 Lisa 1 Parendustööd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Henri Telk</cp:lastModifiedBy>
  <cp:revision/>
  <dcterms:created xsi:type="dcterms:W3CDTF">2011-09-27T10:48:38Z</dcterms:created>
  <dcterms:modified xsi:type="dcterms:W3CDTF">2023-01-23T12:50:08Z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